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 activeTab="3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edn1" localSheetId="0">'1кв'!$A$73</definedName>
    <definedName name="_edn1" localSheetId="1">'2кв'!$A$75</definedName>
    <definedName name="_edn1" localSheetId="2">'3кв'!$A$75</definedName>
    <definedName name="_edn1" localSheetId="3">'4кв'!$A$72</definedName>
    <definedName name="_edn2" localSheetId="0">'1кв'!$A$75</definedName>
    <definedName name="_edn2" localSheetId="1">'2кв'!$A$77</definedName>
    <definedName name="_edn2" localSheetId="2">'3кв'!$A$77</definedName>
    <definedName name="_edn2" localSheetId="3">'4кв'!$A$74</definedName>
    <definedName name="_edn3" localSheetId="0">'1кв'!$A$76</definedName>
    <definedName name="_edn3" localSheetId="1">'2кв'!$A$78</definedName>
    <definedName name="_edn3" localSheetId="2">'3кв'!$A$78</definedName>
    <definedName name="_edn3" localSheetId="3">'4кв'!$A$75</definedName>
    <definedName name="_edn4" localSheetId="0">'1кв'!$A$77</definedName>
    <definedName name="_edn4" localSheetId="1">'2кв'!$A$79</definedName>
    <definedName name="_edn4" localSheetId="2">'3кв'!$A$79</definedName>
    <definedName name="_edn4" localSheetId="3">'4кв'!$A$76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'1кв'!$A$45</definedName>
    <definedName name="_ednref2" localSheetId="1">'2кв'!$A$47</definedName>
    <definedName name="_ednref2" localSheetId="2">'3кв'!$A$48</definedName>
    <definedName name="_ednref2" localSheetId="3">'4кв'!$A$45</definedName>
    <definedName name="_ednref3" localSheetId="0">'1кв'!$D$44</definedName>
    <definedName name="_ednref3" localSheetId="1">'2кв'!$D$46</definedName>
    <definedName name="_ednref3" localSheetId="2">'3кв'!$D$47</definedName>
    <definedName name="_ednref3" localSheetId="3">'4кв'!$D$44</definedName>
    <definedName name="_ednref4" localSheetId="0">'1кв'!$D$45</definedName>
    <definedName name="_ednref4" localSheetId="1">'2кв'!$D$47</definedName>
    <definedName name="_ednref4" localSheetId="2">'3кв'!$D$48</definedName>
    <definedName name="_ednref4" localSheetId="3">'4кв'!$D$45</definedName>
    <definedName name="_xlnm.Print_Area" localSheetId="0">'1кв'!$A$1:$E$50</definedName>
    <definedName name="_xlnm.Print_Area" localSheetId="1">'2кв'!$A$1:$E$52</definedName>
    <definedName name="_xlnm.Print_Area" localSheetId="2">'3кв'!$A$1:$E$52</definedName>
    <definedName name="_xlnm.Print_Area" localSheetId="3">'4кв'!$A$1:$E$49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3" i="23" l="1"/>
  <c r="C21" i="23"/>
  <c r="C20" i="23"/>
  <c r="C19" i="23"/>
  <c r="C15" i="23"/>
  <c r="C18" i="23"/>
  <c r="C13" i="23"/>
  <c r="C14" i="23"/>
  <c r="C12" i="23"/>
  <c r="C9" i="23"/>
  <c r="C8" i="23"/>
  <c r="C10" i="23" s="1"/>
  <c r="C6" i="23"/>
  <c r="B45" i="22"/>
  <c r="E25" i="22"/>
  <c r="E26" i="22"/>
  <c r="C29" i="23"/>
  <c r="C16" i="23"/>
  <c r="C24" i="23" l="1"/>
  <c r="F21" i="22" l="1"/>
  <c r="E23" i="22" s="1"/>
  <c r="E24" i="22" l="1"/>
  <c r="E28" i="22" s="1"/>
  <c r="B48" i="22" s="1"/>
  <c r="B49" i="22" s="1"/>
  <c r="E28" i="21"/>
  <c r="E29" i="21"/>
  <c r="E27" i="21"/>
  <c r="B48" i="21" l="1"/>
  <c r="E23" i="21"/>
  <c r="F21" i="21"/>
  <c r="E24" i="21" s="1"/>
  <c r="E31" i="21" l="1"/>
  <c r="B51" i="21" s="1"/>
  <c r="B52" i="21" s="1"/>
  <c r="B47" i="20"/>
  <c r="E30" i="20"/>
  <c r="E28" i="20" l="1"/>
  <c r="B50" i="20"/>
  <c r="E23" i="20"/>
  <c r="B51" i="20" s="1"/>
  <c r="F21" i="20"/>
  <c r="E24" i="20" s="1"/>
  <c r="B52" i="20" l="1"/>
  <c r="B48" i="19"/>
  <c r="F21" i="19"/>
  <c r="E23" i="19" s="1"/>
  <c r="E24" i="19" l="1"/>
  <c r="E28" i="19" s="1"/>
  <c r="B49" i="19" s="1"/>
  <c r="B50" i="19" l="1"/>
</calcChain>
</file>

<file path=xl/sharedStrings.xml><?xml version="1.0" encoding="utf-8"?>
<sst xmlns="http://schemas.openxmlformats.org/spreadsheetml/2006/main" count="281" uniqueCount="109">
  <si>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</si>
  <si>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</si>
  <si>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</si>
  <si>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</si>
  <si>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</si>
  <si>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</si>
  <si>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</si>
  <si>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</si>
  <si>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</si>
  <si>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</si>
  <si>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</si>
  <si>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</si>
  <si>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</si>
  <si>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</si>
  <si>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</si>
  <si>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</si>
  <si>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</si>
  <si>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</si>
  <si>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</si>
  <si>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</si>
  <si>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</si>
  <si>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</si>
  <si>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</si>
  <si>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</si>
  <si>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</si>
  <si>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</si>
  <si>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</si>
  <si>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</si>
  <si>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</si>
  <si>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</si>
  <si>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</si>
  <si>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</si>
  <si>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</si>
  <si>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</si>
  <si>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</si>
  <si>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</si>
  <si>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</si>
  <si>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</si>
  <si>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- 1466,2</t>
  </si>
  <si>
    <t>Не жилые помещения -339,2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</si>
  <si>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</si>
  <si>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</si>
  <si>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</si>
  <si>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</si>
  <si>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</si>
  <si>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</si>
  <si>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</si>
  <si>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</si>
  <si>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147312,48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</si>
  <si>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</si>
  <si>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</si>
  <si>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</si>
  <si>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</si>
  <si>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семь тысяч шестьсот сорок четыре рубля 58 копеек.</t>
  </si>
  <si>
    <t>за 2 квартал 2024 года</t>
  </si>
  <si>
    <t>30.06.2024 г.</t>
  </si>
  <si>
    <t>2 квартал</t>
  </si>
  <si>
    <t>Изготовление и установка песочницы (смета)</t>
  </si>
  <si>
    <t>Замена крана на полив</t>
  </si>
  <si>
    <t>апрель</t>
  </si>
  <si>
    <t>ч/ч</t>
  </si>
  <si>
    <t>Поверка ОДПУ ТЭ,  ХВС</t>
  </si>
  <si>
    <t xml:space="preserve">           2. Всего за период с "01" 04 2024 г. по "30" 06 2024 г. выполнено работ (оказано услуг) на общую сумму сто двадцать шесть тысяч четыреста тридцать рублей 95 копеек.</t>
  </si>
  <si>
    <t>за 3 квартал 2024 года</t>
  </si>
  <si>
    <t>30.09.2024 г.</t>
  </si>
  <si>
    <t>3 квартал</t>
  </si>
  <si>
    <t>Общая площадь квартир - 1466,1</t>
  </si>
  <si>
    <t>Ремонт КНС магазин кардан</t>
  </si>
  <si>
    <t>Опиловка дерева, уборка веток (кв.4)</t>
  </si>
  <si>
    <t>Частичный ремонт кровли (кв.9)</t>
  </si>
  <si>
    <t>июль</t>
  </si>
  <si>
    <t>август</t>
  </si>
  <si>
    <t>Поверка ОДПУ ХВС</t>
  </si>
  <si>
    <t xml:space="preserve">           2. Всего за период с "01" 07 2024 г. по "30" 09 2024 г. выполнено работ (оказано услуг) на общую сумму сто двадцать семь тысяч двести семьдесят восемь рублей 86 копеек.</t>
  </si>
  <si>
    <t>Предъявлено населению 160256,52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</si>
  <si>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</si>
  <si>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</si>
  <si>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</si>
  <si>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</si>
  <si>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</si>
  <si>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</si>
  <si>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</si>
  <si>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</si>
  <si>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</si>
  <si>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</si>
  <si>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</si>
  <si>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</si>
  <si>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</si>
  <si>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</si>
  <si>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</si>
  <si>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</si>
  <si>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</si>
  <si>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</si>
  <si>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</si>
  <si>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</si>
  <si>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</si>
  <si>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</si>
  <si>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4 квартал</t>
  </si>
  <si>
    <t>октябрь</t>
  </si>
  <si>
    <t>за 4 квартал 2024 года</t>
  </si>
  <si>
    <t>31.12.2024 г.</t>
  </si>
  <si>
    <t xml:space="preserve">           2. Всего за период с "01" 10 2024 г. по "31" 12 2024 г. выполнено работ (оказано услуг) на общую сумму сто восемнадцать тысяч семьсот девяносто четыре рубля 96 копеек.</t>
  </si>
  <si>
    <t>по ж.д. ул. Пролетарская, д. 240</t>
  </si>
  <si>
    <t>Оплачено за размещение оборудования в МОП интернет Квант телеком</t>
  </si>
  <si>
    <t>Начислено всего 615138,0</t>
  </si>
  <si>
    <t>Непредвиденные работы 21 ч/ч</t>
  </si>
  <si>
    <t xml:space="preserve">   * Поверка ОДПУ ТЭ</t>
  </si>
  <si>
    <t xml:space="preserve">   * Изготовление и установка песочницы (смета)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</si>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</sst>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12" fillId="0" borderId="0" xfId="0" applyFont="1"/>
    <xf numFmtId="0" fontId="4" fillId="0" borderId="0" xfId="0" applyFont="1" applyAlignment="1"/>
    <xf numFmtId="0" fontId="13" fillId="0" borderId="0" xfId="0" applyFont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G39" sqref="G3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2.25" customHeight="1" x14ac:dyDescent="0.25">
      <c r="A2" s="57" t="s">
        <v>12</v>
      </c>
      <c r="B2" s="58"/>
      <c r="C2" s="58"/>
      <c r="D2" s="58"/>
      <c r="E2" s="58"/>
    </row>
    <row r="3" spans="1:5" ht="15" customHeight="1" x14ac:dyDescent="0.25">
      <c r="A3" s="59" t="s">
        <v>49</v>
      </c>
      <c r="B3" s="59"/>
      <c r="C3" s="59"/>
      <c r="D3" s="59"/>
      <c r="E3" s="59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50</v>
      </c>
    </row>
    <row r="5" spans="1:5" ht="8.25" customHeight="1" x14ac:dyDescent="0.25">
      <c r="A5" s="2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7.5" customHeight="1" x14ac:dyDescent="0.25">
      <c r="A9" s="53"/>
      <c r="B9" s="53"/>
      <c r="C9" s="53"/>
      <c r="D9" s="53"/>
      <c r="E9" s="53"/>
    </row>
    <row r="10" spans="1:5" x14ac:dyDescent="0.25">
      <c r="A10" s="48" t="s">
        <v>26</v>
      </c>
      <c r="B10" s="48"/>
      <c r="C10" s="48"/>
      <c r="D10" s="48"/>
      <c r="E10" s="48"/>
    </row>
    <row r="11" spans="1:5" ht="22.5" customHeight="1" x14ac:dyDescent="0.25">
      <c r="A11" s="61" t="s">
        <v>14</v>
      </c>
      <c r="B11" s="62"/>
      <c r="C11" s="62"/>
      <c r="D11" s="62"/>
      <c r="E11" s="62"/>
    </row>
    <row r="12" spans="1:5" ht="30.75" customHeight="1" x14ac:dyDescent="0.25">
      <c r="A12" s="48" t="s">
        <v>27</v>
      </c>
      <c r="B12" s="48"/>
      <c r="C12" s="48"/>
      <c r="D12" s="48"/>
      <c r="E12" s="48"/>
    </row>
    <row r="13" spans="1:5" x14ac:dyDescent="0.25">
      <c r="A13" s="52" t="s">
        <v>15</v>
      </c>
      <c r="B13" s="53"/>
      <c r="C13" s="53"/>
      <c r="D13" s="53"/>
      <c r="E13" s="5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52" t="s">
        <v>2</v>
      </c>
      <c r="B15" s="53"/>
      <c r="C15" s="53"/>
      <c r="D15" s="53"/>
      <c r="E15" s="53"/>
    </row>
    <row r="16" spans="1:5" x14ac:dyDescent="0.25">
      <c r="A16" s="48" t="s">
        <v>46</v>
      </c>
      <c r="B16" s="48"/>
      <c r="C16" s="48"/>
      <c r="D16" s="48"/>
      <c r="E16" s="48"/>
    </row>
    <row r="17" spans="1:7" ht="10.5" customHeight="1" x14ac:dyDescent="0.25">
      <c r="A17" s="52" t="s">
        <v>16</v>
      </c>
      <c r="B17" s="53"/>
      <c r="C17" s="53"/>
      <c r="D17" s="53"/>
      <c r="E17" s="5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28</v>
      </c>
      <c r="B19" s="48"/>
      <c r="C19" s="48"/>
      <c r="D19" s="48"/>
      <c r="E19" s="48"/>
    </row>
    <row r="20" spans="1:7" ht="33.75" customHeight="1" x14ac:dyDescent="0.25">
      <c r="A20" s="54" t="s">
        <v>29</v>
      </c>
      <c r="B20" s="54"/>
      <c r="C20" s="54"/>
      <c r="D20" s="54"/>
      <c r="E20" s="54"/>
    </row>
    <row r="21" spans="1:7" x14ac:dyDescent="0.25">
      <c r="A21" s="54"/>
      <c r="B21" s="54"/>
      <c r="C21" s="54"/>
      <c r="D21" s="54"/>
      <c r="E21" s="54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31</v>
      </c>
      <c r="C25" s="3" t="s">
        <v>32</v>
      </c>
      <c r="D25" s="22"/>
      <c r="E25" s="23">
        <v>1058.3</v>
      </c>
    </row>
    <row r="26" spans="1:7" s="39" customFormat="1" ht="60" x14ac:dyDescent="0.25">
      <c r="A26" s="35" t="s">
        <v>51</v>
      </c>
      <c r="B26" s="36" t="s">
        <v>52</v>
      </c>
      <c r="C26" s="37" t="s">
        <v>32</v>
      </c>
      <c r="D26" s="37"/>
      <c r="E26" s="38">
        <v>218</v>
      </c>
    </row>
    <row r="27" spans="1:7" x14ac:dyDescent="0.25">
      <c r="A27" s="14"/>
      <c r="B27" s="24"/>
      <c r="C27" s="3"/>
      <c r="D27" s="26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107644.57599999999</v>
      </c>
    </row>
    <row r="29" spans="1:7" ht="14.25" customHeight="1" x14ac:dyDescent="0.25"/>
    <row r="30" spans="1:7" ht="30" customHeight="1" x14ac:dyDescent="0.25">
      <c r="A30" s="55" t="s">
        <v>53</v>
      </c>
      <c r="B30" s="55"/>
      <c r="C30" s="55"/>
      <c r="D30" s="55"/>
      <c r="E30" s="55"/>
    </row>
    <row r="31" spans="1:7" ht="30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5" ht="31.5" customHeight="1" x14ac:dyDescent="0.25">
      <c r="A33" s="48" t="s">
        <v>34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49" t="s">
        <v>5</v>
      </c>
      <c r="B35" s="49"/>
      <c r="C35" s="49"/>
      <c r="D35" s="49"/>
      <c r="E35" s="49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0" t="s">
        <v>47</v>
      </c>
      <c r="B37" s="50"/>
      <c r="C37" s="50"/>
      <c r="D37" s="50"/>
      <c r="E37" s="50"/>
    </row>
    <row r="38" spans="1:5" ht="11.25" customHeight="1" x14ac:dyDescent="0.25">
      <c r="B38" s="51" t="s">
        <v>19</v>
      </c>
      <c r="C38" s="51"/>
      <c r="D38" s="51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ht="24" customHeight="1" x14ac:dyDescent="0.25">
      <c r="A40" s="50" t="s">
        <v>33</v>
      </c>
      <c r="B40" s="50"/>
      <c r="C40" s="50"/>
      <c r="D40" s="50"/>
      <c r="E40" s="50"/>
    </row>
    <row r="41" spans="1:5" ht="16.5" customHeight="1" x14ac:dyDescent="0.25">
      <c r="B41" s="47" t="s">
        <v>19</v>
      </c>
      <c r="C41" s="47"/>
      <c r="D41" s="47"/>
      <c r="E41" s="5" t="s">
        <v>6</v>
      </c>
    </row>
    <row r="42" spans="1:5" ht="16.5" customHeight="1" x14ac:dyDescent="0.25">
      <c r="A42" s="15" t="s">
        <v>38</v>
      </c>
      <c r="B42" s="27"/>
      <c r="C42" s="27"/>
      <c r="D42" s="27"/>
      <c r="E42" s="5"/>
    </row>
    <row r="43" spans="1:5" ht="16.5" customHeight="1" x14ac:dyDescent="0.25">
      <c r="A43" s="15" t="s">
        <v>39</v>
      </c>
      <c r="B43" s="27"/>
      <c r="C43" s="27"/>
      <c r="D43" s="27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v>56517.29</v>
      </c>
    </row>
    <row r="46" spans="1:5" x14ac:dyDescent="0.25">
      <c r="A46" s="16" t="s">
        <v>48</v>
      </c>
      <c r="B46" s="19"/>
    </row>
    <row r="47" spans="1:5" x14ac:dyDescent="0.25">
      <c r="A47" s="2" t="s">
        <v>36</v>
      </c>
      <c r="B47" s="19">
        <v>139858.96</v>
      </c>
    </row>
    <row r="48" spans="1:5" x14ac:dyDescent="0.25">
      <c r="A48" s="2" t="s">
        <v>45</v>
      </c>
      <c r="B48" s="19">
        <f>3*100</f>
        <v>300</v>
      </c>
    </row>
    <row r="49" spans="1:2" ht="27.75" x14ac:dyDescent="0.25">
      <c r="A49" s="17" t="s">
        <v>41</v>
      </c>
      <c r="B49" s="19">
        <f>E28</f>
        <v>107644.57599999999</v>
      </c>
    </row>
    <row r="50" spans="1:2" x14ac:dyDescent="0.25">
      <c r="A50" s="13" t="s">
        <v>37</v>
      </c>
      <c r="B50" s="20">
        <f>B45+B47+B48-B49</f>
        <v>89031.674000000014</v>
      </c>
    </row>
    <row r="52" spans="1:2" x14ac:dyDescent="0.25">
      <c r="B52" s="2">
        <v>56517.29</v>
      </c>
    </row>
  </sheetData>
  <mergeCells count="30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0" zoomScaleSheetLayoutView="100" workbookViewId="0">
      <selection activeCell="A26" sqref="A26:A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2.25" customHeight="1" x14ac:dyDescent="0.25">
      <c r="A2" s="57" t="s">
        <v>12</v>
      </c>
      <c r="B2" s="58"/>
      <c r="C2" s="58"/>
      <c r="D2" s="58"/>
      <c r="E2" s="58"/>
    </row>
    <row r="3" spans="1:5" ht="15" customHeight="1" x14ac:dyDescent="0.25">
      <c r="A3" s="59" t="s">
        <v>54</v>
      </c>
      <c r="B3" s="59"/>
      <c r="C3" s="59"/>
      <c r="D3" s="59"/>
      <c r="E3" s="59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55</v>
      </c>
    </row>
    <row r="5" spans="1:5" ht="8.25" customHeight="1" x14ac:dyDescent="0.25">
      <c r="A5" s="33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7.5" customHeight="1" x14ac:dyDescent="0.25">
      <c r="A9" s="53"/>
      <c r="B9" s="53"/>
      <c r="C9" s="53"/>
      <c r="D9" s="53"/>
      <c r="E9" s="53"/>
    </row>
    <row r="10" spans="1:5" x14ac:dyDescent="0.25">
      <c r="A10" s="48" t="s">
        <v>26</v>
      </c>
      <c r="B10" s="48"/>
      <c r="C10" s="48"/>
      <c r="D10" s="48"/>
      <c r="E10" s="48"/>
    </row>
    <row r="11" spans="1:5" ht="22.5" customHeight="1" x14ac:dyDescent="0.25">
      <c r="A11" s="61" t="s">
        <v>14</v>
      </c>
      <c r="B11" s="62"/>
      <c r="C11" s="62"/>
      <c r="D11" s="62"/>
      <c r="E11" s="62"/>
    </row>
    <row r="12" spans="1:5" ht="30.75" customHeight="1" x14ac:dyDescent="0.25">
      <c r="A12" s="48" t="s">
        <v>27</v>
      </c>
      <c r="B12" s="48"/>
      <c r="C12" s="48"/>
      <c r="D12" s="48"/>
      <c r="E12" s="48"/>
    </row>
    <row r="13" spans="1:5" x14ac:dyDescent="0.25">
      <c r="A13" s="52" t="s">
        <v>15</v>
      </c>
      <c r="B13" s="53"/>
      <c r="C13" s="53"/>
      <c r="D13" s="53"/>
      <c r="E13" s="5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52" t="s">
        <v>2</v>
      </c>
      <c r="B15" s="53"/>
      <c r="C15" s="53"/>
      <c r="D15" s="53"/>
      <c r="E15" s="53"/>
    </row>
    <row r="16" spans="1:5" x14ac:dyDescent="0.25">
      <c r="A16" s="48" t="s">
        <v>46</v>
      </c>
      <c r="B16" s="48"/>
      <c r="C16" s="48"/>
      <c r="D16" s="48"/>
      <c r="E16" s="48"/>
    </row>
    <row r="17" spans="1:7" ht="10.5" customHeight="1" x14ac:dyDescent="0.25">
      <c r="A17" s="52" t="s">
        <v>16</v>
      </c>
      <c r="B17" s="53"/>
      <c r="C17" s="53"/>
      <c r="D17" s="53"/>
      <c r="E17" s="5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28</v>
      </c>
      <c r="B19" s="48"/>
      <c r="C19" s="48"/>
      <c r="D19" s="48"/>
      <c r="E19" s="48"/>
    </row>
    <row r="20" spans="1:7" ht="33.75" customHeight="1" x14ac:dyDescent="0.25">
      <c r="A20" s="54" t="s">
        <v>29</v>
      </c>
      <c r="B20" s="54"/>
      <c r="C20" s="54"/>
      <c r="D20" s="54"/>
      <c r="E20" s="54"/>
    </row>
    <row r="21" spans="1:7" x14ac:dyDescent="0.25">
      <c r="A21" s="54"/>
      <c r="B21" s="54"/>
      <c r="C21" s="54"/>
      <c r="D21" s="54"/>
      <c r="E21" s="54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56</v>
      </c>
      <c r="C25" s="3" t="s">
        <v>32</v>
      </c>
      <c r="D25" s="22"/>
      <c r="E25" s="23">
        <v>3352.6</v>
      </c>
    </row>
    <row r="26" spans="1:7" x14ac:dyDescent="0.25">
      <c r="A26" s="6" t="s">
        <v>61</v>
      </c>
      <c r="B26" s="8" t="s">
        <v>56</v>
      </c>
      <c r="C26" s="3" t="s">
        <v>32</v>
      </c>
      <c r="D26" s="22"/>
      <c r="E26" s="23">
        <v>6700</v>
      </c>
    </row>
    <row r="27" spans="1:7" s="39" customFormat="1" ht="30" x14ac:dyDescent="0.25">
      <c r="A27" s="35" t="s">
        <v>57</v>
      </c>
      <c r="B27" s="36" t="s">
        <v>59</v>
      </c>
      <c r="C27" s="37" t="s">
        <v>32</v>
      </c>
      <c r="D27" s="37"/>
      <c r="E27" s="38">
        <v>9749.3700000000008</v>
      </c>
    </row>
    <row r="28" spans="1:7" s="39" customFormat="1" x14ac:dyDescent="0.25">
      <c r="A28" s="35" t="s">
        <v>58</v>
      </c>
      <c r="B28" s="36" t="s">
        <v>59</v>
      </c>
      <c r="C28" s="37" t="s">
        <v>60</v>
      </c>
      <c r="D28" s="37">
        <v>1</v>
      </c>
      <c r="E28" s="38">
        <f>D28*260.7</f>
        <v>260.7</v>
      </c>
    </row>
    <row r="29" spans="1:7" x14ac:dyDescent="0.25">
      <c r="A29" s="14"/>
      <c r="B29" s="24"/>
      <c r="C29" s="3"/>
      <c r="D29" s="26"/>
      <c r="E29" s="23"/>
    </row>
    <row r="30" spans="1:7" s="13" customFormat="1" ht="14.25" x14ac:dyDescent="0.2">
      <c r="A30" s="9" t="s">
        <v>24</v>
      </c>
      <c r="B30" s="10"/>
      <c r="C30" s="11"/>
      <c r="D30" s="11"/>
      <c r="E30" s="12">
        <f>SUM(E23:E29)</f>
        <v>126430.94599999998</v>
      </c>
    </row>
    <row r="31" spans="1:7" ht="14.25" customHeight="1" x14ac:dyDescent="0.25"/>
    <row r="32" spans="1:7" ht="30" customHeight="1" x14ac:dyDescent="0.25">
      <c r="A32" s="55" t="s">
        <v>62</v>
      </c>
      <c r="B32" s="55"/>
      <c r="C32" s="55"/>
      <c r="D32" s="55"/>
      <c r="E32" s="55"/>
    </row>
    <row r="33" spans="1:5" ht="30" customHeight="1" x14ac:dyDescent="0.25">
      <c r="A33" s="48" t="s">
        <v>21</v>
      </c>
      <c r="B33" s="48"/>
      <c r="C33" s="48"/>
      <c r="D33" s="48"/>
      <c r="E33" s="48"/>
    </row>
    <row r="34" spans="1:5" x14ac:dyDescent="0.25">
      <c r="A34" s="48" t="s">
        <v>20</v>
      </c>
      <c r="B34" s="48"/>
      <c r="C34" s="48"/>
      <c r="D34" s="48"/>
      <c r="E34" s="48"/>
    </row>
    <row r="35" spans="1:5" ht="31.5" customHeight="1" x14ac:dyDescent="0.25">
      <c r="A35" s="48" t="s">
        <v>34</v>
      </c>
      <c r="B35" s="48"/>
      <c r="C35" s="48"/>
      <c r="D35" s="48"/>
      <c r="E35" s="48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49" t="s">
        <v>5</v>
      </c>
      <c r="B37" s="49"/>
      <c r="C37" s="49"/>
      <c r="D37" s="49"/>
      <c r="E37" s="49"/>
    </row>
    <row r="38" spans="1:5" x14ac:dyDescent="0.25">
      <c r="A38" s="48" t="s">
        <v>18</v>
      </c>
      <c r="B38" s="48"/>
      <c r="C38" s="48"/>
      <c r="D38" s="48"/>
      <c r="E38" s="48"/>
    </row>
    <row r="39" spans="1:5" x14ac:dyDescent="0.25">
      <c r="A39" s="50" t="s">
        <v>47</v>
      </c>
      <c r="B39" s="50"/>
      <c r="C39" s="50"/>
      <c r="D39" s="50"/>
      <c r="E39" s="50"/>
    </row>
    <row r="40" spans="1:5" ht="11.25" customHeight="1" x14ac:dyDescent="0.25">
      <c r="B40" s="51" t="s">
        <v>19</v>
      </c>
      <c r="C40" s="51"/>
      <c r="D40" s="51"/>
      <c r="E40" s="5" t="s">
        <v>6</v>
      </c>
    </row>
    <row r="41" spans="1:5" x14ac:dyDescent="0.25">
      <c r="A41" s="32"/>
      <c r="B41" s="32"/>
      <c r="C41" s="32"/>
      <c r="D41" s="32"/>
      <c r="E41" s="32"/>
    </row>
    <row r="42" spans="1:5" ht="24" customHeight="1" x14ac:dyDescent="0.25">
      <c r="A42" s="50" t="s">
        <v>33</v>
      </c>
      <c r="B42" s="50"/>
      <c r="C42" s="50"/>
      <c r="D42" s="50"/>
      <c r="E42" s="50"/>
    </row>
    <row r="43" spans="1:5" ht="16.5" customHeight="1" x14ac:dyDescent="0.25">
      <c r="B43" s="47" t="s">
        <v>19</v>
      </c>
      <c r="C43" s="47"/>
      <c r="D43" s="47"/>
      <c r="E43" s="5" t="s">
        <v>6</v>
      </c>
    </row>
    <row r="44" spans="1:5" ht="16.5" customHeight="1" x14ac:dyDescent="0.25">
      <c r="A44" s="15" t="s">
        <v>38</v>
      </c>
      <c r="B44" s="34"/>
      <c r="C44" s="34"/>
      <c r="D44" s="34"/>
      <c r="E44" s="5"/>
    </row>
    <row r="45" spans="1:5" ht="16.5" customHeight="1" x14ac:dyDescent="0.25">
      <c r="A45" s="15" t="s">
        <v>39</v>
      </c>
      <c r="B45" s="34"/>
      <c r="C45" s="34"/>
      <c r="D45" s="34"/>
      <c r="E45" s="5"/>
    </row>
    <row r="46" spans="1:5" x14ac:dyDescent="0.25">
      <c r="A46" s="13" t="s">
        <v>35</v>
      </c>
    </row>
    <row r="47" spans="1:5" x14ac:dyDescent="0.25">
      <c r="A47" s="2" t="s">
        <v>42</v>
      </c>
      <c r="B47" s="18">
        <f>'1кв'!B50</f>
        <v>89031.674000000014</v>
      </c>
    </row>
    <row r="48" spans="1:5" x14ac:dyDescent="0.25">
      <c r="A48" s="16" t="s">
        <v>48</v>
      </c>
      <c r="B48" s="19"/>
    </row>
    <row r="49" spans="1:2" x14ac:dyDescent="0.25">
      <c r="A49" s="2" t="s">
        <v>36</v>
      </c>
      <c r="B49" s="19">
        <v>144591.81</v>
      </c>
    </row>
    <row r="50" spans="1:2" x14ac:dyDescent="0.25">
      <c r="A50" s="2" t="s">
        <v>45</v>
      </c>
      <c r="B50" s="19">
        <f>3*100</f>
        <v>300</v>
      </c>
    </row>
    <row r="51" spans="1:2" ht="27.75" x14ac:dyDescent="0.25">
      <c r="A51" s="17" t="s">
        <v>41</v>
      </c>
      <c r="B51" s="19">
        <f>E30</f>
        <v>126430.94599999998</v>
      </c>
    </row>
    <row r="52" spans="1:2" x14ac:dyDescent="0.25">
      <c r="A52" s="13" t="s">
        <v>37</v>
      </c>
      <c r="B52" s="20">
        <f>B47+B49+B50-B51</f>
        <v>107492.53800000002</v>
      </c>
    </row>
  </sheetData>
  <mergeCells count="30">
    <mergeCell ref="B43:D43"/>
    <mergeCell ref="A21:E21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2.25" customHeight="1" x14ac:dyDescent="0.25">
      <c r="A2" s="57" t="s">
        <v>12</v>
      </c>
      <c r="B2" s="58"/>
      <c r="C2" s="58"/>
      <c r="D2" s="58"/>
      <c r="E2" s="58"/>
    </row>
    <row r="3" spans="1:5" ht="15" customHeight="1" x14ac:dyDescent="0.25">
      <c r="A3" s="59" t="s">
        <v>63</v>
      </c>
      <c r="B3" s="59"/>
      <c r="C3" s="59"/>
      <c r="D3" s="59"/>
      <c r="E3" s="59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64</v>
      </c>
    </row>
    <row r="5" spans="1:5" ht="8.25" customHeight="1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7.5" customHeight="1" x14ac:dyDescent="0.25">
      <c r="A9" s="53"/>
      <c r="B9" s="53"/>
      <c r="C9" s="53"/>
      <c r="D9" s="53"/>
      <c r="E9" s="53"/>
    </row>
    <row r="10" spans="1:5" x14ac:dyDescent="0.25">
      <c r="A10" s="48" t="s">
        <v>26</v>
      </c>
      <c r="B10" s="48"/>
      <c r="C10" s="48"/>
      <c r="D10" s="48"/>
      <c r="E10" s="48"/>
    </row>
    <row r="11" spans="1:5" ht="22.5" customHeight="1" x14ac:dyDescent="0.25">
      <c r="A11" s="61" t="s">
        <v>14</v>
      </c>
      <c r="B11" s="62"/>
      <c r="C11" s="62"/>
      <c r="D11" s="62"/>
      <c r="E11" s="62"/>
    </row>
    <row r="12" spans="1:5" ht="30.75" customHeight="1" x14ac:dyDescent="0.25">
      <c r="A12" s="48" t="s">
        <v>27</v>
      </c>
      <c r="B12" s="48"/>
      <c r="C12" s="48"/>
      <c r="D12" s="48"/>
      <c r="E12" s="48"/>
    </row>
    <row r="13" spans="1:5" x14ac:dyDescent="0.25">
      <c r="A13" s="52" t="s">
        <v>15</v>
      </c>
      <c r="B13" s="53"/>
      <c r="C13" s="53"/>
      <c r="D13" s="53"/>
      <c r="E13" s="5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52" t="s">
        <v>2</v>
      </c>
      <c r="B15" s="53"/>
      <c r="C15" s="53"/>
      <c r="D15" s="53"/>
      <c r="E15" s="53"/>
    </row>
    <row r="16" spans="1:5" x14ac:dyDescent="0.25">
      <c r="A16" s="48" t="s">
        <v>46</v>
      </c>
      <c r="B16" s="48"/>
      <c r="C16" s="48"/>
      <c r="D16" s="48"/>
      <c r="E16" s="48"/>
    </row>
    <row r="17" spans="1:7" ht="10.5" customHeight="1" x14ac:dyDescent="0.25">
      <c r="A17" s="52" t="s">
        <v>16</v>
      </c>
      <c r="B17" s="53"/>
      <c r="C17" s="53"/>
      <c r="D17" s="53"/>
      <c r="E17" s="5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28</v>
      </c>
      <c r="B19" s="48"/>
      <c r="C19" s="48"/>
      <c r="D19" s="48"/>
      <c r="E19" s="48"/>
    </row>
    <row r="20" spans="1:7" ht="33.75" customHeight="1" x14ac:dyDescent="0.25">
      <c r="A20" s="54" t="s">
        <v>29</v>
      </c>
      <c r="B20" s="54"/>
      <c r="C20" s="54"/>
      <c r="D20" s="54"/>
      <c r="E20" s="54"/>
    </row>
    <row r="21" spans="1:7" x14ac:dyDescent="0.25">
      <c r="A21" s="54"/>
      <c r="B21" s="54"/>
      <c r="C21" s="54"/>
      <c r="D21" s="54"/>
      <c r="E21" s="54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16.79</v>
      </c>
      <c r="E23" s="7">
        <f>D23*F21*G21</f>
        <v>90932.960999999996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4.68</v>
      </c>
      <c r="E24" s="7">
        <f>D24*F21*G21</f>
        <v>25346.412</v>
      </c>
    </row>
    <row r="25" spans="1:7" x14ac:dyDescent="0.25">
      <c r="A25" s="6" t="s">
        <v>30</v>
      </c>
      <c r="B25" s="8" t="s">
        <v>65</v>
      </c>
      <c r="C25" s="3" t="s">
        <v>32</v>
      </c>
      <c r="D25" s="22"/>
      <c r="E25" s="23">
        <v>3799.65</v>
      </c>
    </row>
    <row r="26" spans="1:7" x14ac:dyDescent="0.25">
      <c r="A26" s="6" t="s">
        <v>72</v>
      </c>
      <c r="B26" s="8" t="s">
        <v>65</v>
      </c>
      <c r="C26" s="3" t="s">
        <v>32</v>
      </c>
      <c r="D26" s="22"/>
      <c r="E26" s="23">
        <v>2620</v>
      </c>
    </row>
    <row r="27" spans="1:7" x14ac:dyDescent="0.25">
      <c r="A27" s="6" t="s">
        <v>67</v>
      </c>
      <c r="B27" s="8" t="s">
        <v>70</v>
      </c>
      <c r="C27" s="3" t="s">
        <v>60</v>
      </c>
      <c r="D27" s="22">
        <v>8</v>
      </c>
      <c r="E27" s="23">
        <f>D27*286.24</f>
        <v>2289.92</v>
      </c>
    </row>
    <row r="28" spans="1:7" s="39" customFormat="1" ht="30" x14ac:dyDescent="0.25">
      <c r="A28" s="35" t="s">
        <v>68</v>
      </c>
      <c r="B28" s="36" t="s">
        <v>70</v>
      </c>
      <c r="C28" s="37" t="s">
        <v>60</v>
      </c>
      <c r="D28" s="37">
        <v>6</v>
      </c>
      <c r="E28" s="23">
        <f t="shared" ref="E28:E29" si="0">D28*286.24</f>
        <v>1717.44</v>
      </c>
    </row>
    <row r="29" spans="1:7" s="39" customFormat="1" x14ac:dyDescent="0.25">
      <c r="A29" s="35" t="s">
        <v>69</v>
      </c>
      <c r="B29" s="36" t="s">
        <v>71</v>
      </c>
      <c r="C29" s="37" t="s">
        <v>60</v>
      </c>
      <c r="D29" s="37">
        <v>2</v>
      </c>
      <c r="E29" s="23">
        <f t="shared" si="0"/>
        <v>572.48</v>
      </c>
    </row>
    <row r="30" spans="1:7" x14ac:dyDescent="0.25">
      <c r="A30" s="14"/>
      <c r="B30" s="24"/>
      <c r="C30" s="3"/>
      <c r="D30" s="26"/>
      <c r="E30" s="23"/>
    </row>
    <row r="31" spans="1:7" s="13" customFormat="1" ht="14.25" x14ac:dyDescent="0.2">
      <c r="A31" s="9" t="s">
        <v>24</v>
      </c>
      <c r="B31" s="10"/>
      <c r="C31" s="11"/>
      <c r="D31" s="11"/>
      <c r="E31" s="12">
        <f>SUM(E23:E30)</f>
        <v>127278.86299999998</v>
      </c>
    </row>
    <row r="32" spans="1:7" ht="14.25" customHeight="1" x14ac:dyDescent="0.25"/>
    <row r="33" spans="1:5" ht="30" customHeight="1" x14ac:dyDescent="0.25">
      <c r="A33" s="55" t="s">
        <v>73</v>
      </c>
      <c r="B33" s="55"/>
      <c r="C33" s="55"/>
      <c r="D33" s="55"/>
      <c r="E33" s="55"/>
    </row>
    <row r="34" spans="1:5" ht="30" customHeight="1" x14ac:dyDescent="0.25">
      <c r="A34" s="48" t="s">
        <v>21</v>
      </c>
      <c r="B34" s="48"/>
      <c r="C34" s="48"/>
      <c r="D34" s="48"/>
      <c r="E34" s="48"/>
    </row>
    <row r="35" spans="1:5" x14ac:dyDescent="0.25">
      <c r="A35" s="48" t="s">
        <v>20</v>
      </c>
      <c r="B35" s="48"/>
      <c r="C35" s="48"/>
      <c r="D35" s="48"/>
      <c r="E35" s="48"/>
    </row>
    <row r="36" spans="1:5" ht="31.5" customHeight="1" x14ac:dyDescent="0.25">
      <c r="A36" s="48" t="s">
        <v>34</v>
      </c>
      <c r="B36" s="48"/>
      <c r="C36" s="48"/>
      <c r="D36" s="48"/>
      <c r="E36" s="48"/>
    </row>
    <row r="37" spans="1:5" x14ac:dyDescent="0.25">
      <c r="A37" s="48" t="s">
        <v>18</v>
      </c>
      <c r="B37" s="48"/>
      <c r="C37" s="48"/>
      <c r="D37" s="48"/>
      <c r="E37" s="48"/>
    </row>
    <row r="38" spans="1:5" x14ac:dyDescent="0.25">
      <c r="A38" s="49" t="s">
        <v>5</v>
      </c>
      <c r="B38" s="49"/>
      <c r="C38" s="49"/>
      <c r="D38" s="49"/>
      <c r="E38" s="49"/>
    </row>
    <row r="39" spans="1:5" x14ac:dyDescent="0.25">
      <c r="A39" s="48" t="s">
        <v>18</v>
      </c>
      <c r="B39" s="48"/>
      <c r="C39" s="48"/>
      <c r="D39" s="48"/>
      <c r="E39" s="48"/>
    </row>
    <row r="40" spans="1:5" x14ac:dyDescent="0.25">
      <c r="A40" s="50" t="s">
        <v>47</v>
      </c>
      <c r="B40" s="50"/>
      <c r="C40" s="50"/>
      <c r="D40" s="50"/>
      <c r="E40" s="50"/>
    </row>
    <row r="41" spans="1:5" ht="11.25" customHeight="1" x14ac:dyDescent="0.25">
      <c r="B41" s="51" t="s">
        <v>19</v>
      </c>
      <c r="C41" s="51"/>
      <c r="D41" s="51"/>
      <c r="E41" s="5" t="s">
        <v>6</v>
      </c>
    </row>
    <row r="42" spans="1:5" x14ac:dyDescent="0.25">
      <c r="A42" s="41"/>
      <c r="B42" s="41"/>
      <c r="C42" s="41"/>
      <c r="D42" s="41"/>
      <c r="E42" s="41"/>
    </row>
    <row r="43" spans="1:5" ht="24" customHeight="1" x14ac:dyDescent="0.25">
      <c r="A43" s="50" t="s">
        <v>33</v>
      </c>
      <c r="B43" s="50"/>
      <c r="C43" s="50"/>
      <c r="D43" s="50"/>
      <c r="E43" s="50"/>
    </row>
    <row r="44" spans="1:5" ht="16.5" customHeight="1" x14ac:dyDescent="0.25">
      <c r="B44" s="47" t="s">
        <v>19</v>
      </c>
      <c r="C44" s="47"/>
      <c r="D44" s="47"/>
      <c r="E44" s="5" t="s">
        <v>6</v>
      </c>
    </row>
    <row r="45" spans="1:5" ht="16.5" customHeight="1" x14ac:dyDescent="0.25">
      <c r="A45" s="43" t="s">
        <v>66</v>
      </c>
      <c r="B45" s="40"/>
      <c r="C45" s="40"/>
      <c r="D45" s="40"/>
      <c r="E45" s="5"/>
    </row>
    <row r="46" spans="1:5" ht="16.5" customHeight="1" x14ac:dyDescent="0.25">
      <c r="A46" s="43" t="s">
        <v>39</v>
      </c>
      <c r="B46" s="40"/>
      <c r="C46" s="40"/>
      <c r="D46" s="40"/>
      <c r="E46" s="5"/>
    </row>
    <row r="47" spans="1:5" x14ac:dyDescent="0.25">
      <c r="A47" s="13" t="s">
        <v>35</v>
      </c>
    </row>
    <row r="48" spans="1:5" x14ac:dyDescent="0.25">
      <c r="A48" s="2" t="s">
        <v>42</v>
      </c>
      <c r="B48" s="18">
        <f>'2кв'!B52</f>
        <v>107492.53800000002</v>
      </c>
    </row>
    <row r="49" spans="1:2" x14ac:dyDescent="0.25">
      <c r="A49" s="16" t="s">
        <v>74</v>
      </c>
      <c r="B49" s="19"/>
    </row>
    <row r="50" spans="1:2" x14ac:dyDescent="0.25">
      <c r="A50" s="2" t="s">
        <v>36</v>
      </c>
      <c r="B50" s="19">
        <v>173486.06</v>
      </c>
    </row>
    <row r="51" spans="1:2" ht="27.75" x14ac:dyDescent="0.25">
      <c r="A51" s="17" t="s">
        <v>41</v>
      </c>
      <c r="B51" s="19">
        <f>E31</f>
        <v>127278.86299999998</v>
      </c>
    </row>
    <row r="52" spans="1:2" x14ac:dyDescent="0.25">
      <c r="A52" s="13" t="s">
        <v>37</v>
      </c>
      <c r="B52" s="20">
        <f>B48+B50-B51</f>
        <v>153699.73500000002</v>
      </c>
    </row>
  </sheetData>
  <mergeCells count="30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B44:D44"/>
    <mergeCell ref="A21:E21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2.25" customHeight="1" x14ac:dyDescent="0.25">
      <c r="A2" s="57" t="s">
        <v>12</v>
      </c>
      <c r="B2" s="58"/>
      <c r="C2" s="58"/>
      <c r="D2" s="58"/>
      <c r="E2" s="58"/>
    </row>
    <row r="3" spans="1:5" ht="15" customHeight="1" x14ac:dyDescent="0.25">
      <c r="A3" s="59" t="s">
        <v>99</v>
      </c>
      <c r="B3" s="59"/>
      <c r="C3" s="59"/>
      <c r="D3" s="59"/>
      <c r="E3" s="59"/>
    </row>
    <row r="4" spans="1:5" s="1" customFormat="1" ht="17.25" customHeight="1" x14ac:dyDescent="0.25">
      <c r="A4" s="25" t="s">
        <v>13</v>
      </c>
      <c r="B4" s="4"/>
      <c r="C4" s="4"/>
      <c r="D4" s="31"/>
      <c r="E4" s="30" t="s">
        <v>100</v>
      </c>
    </row>
    <row r="5" spans="1:5" ht="8.25" customHeight="1" x14ac:dyDescent="0.25">
      <c r="A5" s="4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7.5" customHeight="1" x14ac:dyDescent="0.25">
      <c r="A9" s="53"/>
      <c r="B9" s="53"/>
      <c r="C9" s="53"/>
      <c r="D9" s="53"/>
      <c r="E9" s="53"/>
    </row>
    <row r="10" spans="1:5" x14ac:dyDescent="0.25">
      <c r="A10" s="48" t="s">
        <v>26</v>
      </c>
      <c r="B10" s="48"/>
      <c r="C10" s="48"/>
      <c r="D10" s="48"/>
      <c r="E10" s="48"/>
    </row>
    <row r="11" spans="1:5" ht="22.5" customHeight="1" x14ac:dyDescent="0.25">
      <c r="A11" s="61" t="s">
        <v>14</v>
      </c>
      <c r="B11" s="62"/>
      <c r="C11" s="62"/>
      <c r="D11" s="62"/>
      <c r="E11" s="62"/>
    </row>
    <row r="12" spans="1:5" ht="30.75" customHeight="1" x14ac:dyDescent="0.25">
      <c r="A12" s="48" t="s">
        <v>27</v>
      </c>
      <c r="B12" s="48"/>
      <c r="C12" s="48"/>
      <c r="D12" s="48"/>
      <c r="E12" s="48"/>
    </row>
    <row r="13" spans="1:5" x14ac:dyDescent="0.25">
      <c r="A13" s="52" t="s">
        <v>15</v>
      </c>
      <c r="B13" s="53"/>
      <c r="C13" s="53"/>
      <c r="D13" s="53"/>
      <c r="E13" s="5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52" t="s">
        <v>2</v>
      </c>
      <c r="B15" s="53"/>
      <c r="C15" s="53"/>
      <c r="D15" s="53"/>
      <c r="E15" s="53"/>
    </row>
    <row r="16" spans="1:5" x14ac:dyDescent="0.25">
      <c r="A16" s="48" t="s">
        <v>46</v>
      </c>
      <c r="B16" s="48"/>
      <c r="C16" s="48"/>
      <c r="D16" s="48"/>
      <c r="E16" s="48"/>
    </row>
    <row r="17" spans="1:7" ht="10.5" customHeight="1" x14ac:dyDescent="0.25">
      <c r="A17" s="52" t="s">
        <v>16</v>
      </c>
      <c r="B17" s="53"/>
      <c r="C17" s="53"/>
      <c r="D17" s="53"/>
      <c r="E17" s="5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28</v>
      </c>
      <c r="B19" s="48"/>
      <c r="C19" s="48"/>
      <c r="D19" s="48"/>
      <c r="E19" s="48"/>
    </row>
    <row r="20" spans="1:7" ht="33.75" customHeight="1" x14ac:dyDescent="0.25">
      <c r="A20" s="54" t="s">
        <v>29</v>
      </c>
      <c r="B20" s="54"/>
      <c r="C20" s="54"/>
      <c r="D20" s="54"/>
      <c r="E20" s="54"/>
    </row>
    <row r="21" spans="1:7" x14ac:dyDescent="0.25">
      <c r="A21" s="54"/>
      <c r="B21" s="54"/>
      <c r="C21" s="54"/>
      <c r="D21" s="54"/>
      <c r="E21" s="54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16.79</v>
      </c>
      <c r="E23" s="7">
        <f>D23*F21*G21</f>
        <v>90932.960999999996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4.68</v>
      </c>
      <c r="E24" s="7">
        <f>D24*F21*G21</f>
        <v>25346.412</v>
      </c>
    </row>
    <row r="25" spans="1:7" x14ac:dyDescent="0.25">
      <c r="A25" s="6" t="s">
        <v>30</v>
      </c>
      <c r="B25" s="8" t="s">
        <v>97</v>
      </c>
      <c r="C25" s="3" t="s">
        <v>32</v>
      </c>
      <c r="D25" s="22"/>
      <c r="E25" s="23">
        <f>1106.63+264</f>
        <v>1370.63</v>
      </c>
    </row>
    <row r="26" spans="1:7" x14ac:dyDescent="0.25">
      <c r="A26" s="6" t="s">
        <v>69</v>
      </c>
      <c r="B26" s="8" t="s">
        <v>98</v>
      </c>
      <c r="C26" s="3" t="s">
        <v>60</v>
      </c>
      <c r="D26" s="22">
        <v>4</v>
      </c>
      <c r="E26" s="23">
        <f>D26*286.24</f>
        <v>1144.96</v>
      </c>
    </row>
    <row r="27" spans="1:7" x14ac:dyDescent="0.25">
      <c r="A27" s="14"/>
      <c r="B27" s="24"/>
      <c r="C27" s="3"/>
      <c r="D27" s="26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118794.963</v>
      </c>
    </row>
    <row r="29" spans="1:7" ht="14.25" customHeight="1" x14ac:dyDescent="0.25"/>
    <row r="30" spans="1:7" ht="30" customHeight="1" x14ac:dyDescent="0.25">
      <c r="A30" s="55" t="s">
        <v>101</v>
      </c>
      <c r="B30" s="55"/>
      <c r="C30" s="55"/>
      <c r="D30" s="55"/>
      <c r="E30" s="55"/>
    </row>
    <row r="31" spans="1:7" ht="30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5" ht="31.5" customHeight="1" x14ac:dyDescent="0.25">
      <c r="A33" s="48" t="s">
        <v>34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49" t="s">
        <v>5</v>
      </c>
      <c r="B35" s="49"/>
      <c r="C35" s="49"/>
      <c r="D35" s="49"/>
      <c r="E35" s="49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0" t="s">
        <v>47</v>
      </c>
      <c r="B37" s="50"/>
      <c r="C37" s="50"/>
      <c r="D37" s="50"/>
      <c r="E37" s="50"/>
    </row>
    <row r="38" spans="1:5" ht="11.25" customHeight="1" x14ac:dyDescent="0.25">
      <c r="B38" s="51" t="s">
        <v>19</v>
      </c>
      <c r="C38" s="51"/>
      <c r="D38" s="51"/>
      <c r="E38" s="5" t="s">
        <v>6</v>
      </c>
    </row>
    <row r="39" spans="1:5" x14ac:dyDescent="0.25">
      <c r="A39" s="44"/>
      <c r="B39" s="44"/>
      <c r="C39" s="44"/>
      <c r="D39" s="44"/>
      <c r="E39" s="44"/>
    </row>
    <row r="40" spans="1:5" ht="24" customHeight="1" x14ac:dyDescent="0.25">
      <c r="A40" s="50" t="s">
        <v>33</v>
      </c>
      <c r="B40" s="50"/>
      <c r="C40" s="50"/>
      <c r="D40" s="50"/>
      <c r="E40" s="50"/>
    </row>
    <row r="41" spans="1:5" ht="16.5" customHeight="1" x14ac:dyDescent="0.25">
      <c r="B41" s="47" t="s">
        <v>19</v>
      </c>
      <c r="C41" s="47"/>
      <c r="D41" s="47"/>
      <c r="E41" s="5" t="s">
        <v>6</v>
      </c>
    </row>
    <row r="42" spans="1:5" ht="16.5" customHeight="1" x14ac:dyDescent="0.25">
      <c r="A42" s="43" t="s">
        <v>66</v>
      </c>
      <c r="B42" s="46"/>
      <c r="C42" s="46"/>
      <c r="D42" s="46"/>
      <c r="E42" s="5"/>
    </row>
    <row r="43" spans="1:5" ht="16.5" customHeight="1" x14ac:dyDescent="0.25">
      <c r="A43" s="43" t="s">
        <v>39</v>
      </c>
      <c r="B43" s="46"/>
      <c r="C43" s="46"/>
      <c r="D43" s="46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f>'3кв'!B52</f>
        <v>153699.73500000002</v>
      </c>
    </row>
    <row r="46" spans="1:5" x14ac:dyDescent="0.25">
      <c r="A46" s="16" t="s">
        <v>74</v>
      </c>
      <c r="B46" s="19"/>
    </row>
    <row r="47" spans="1:5" x14ac:dyDescent="0.25">
      <c r="A47" s="2" t="s">
        <v>36</v>
      </c>
      <c r="B47" s="19">
        <v>141565.07</v>
      </c>
    </row>
    <row r="48" spans="1:5" ht="27.75" x14ac:dyDescent="0.25">
      <c r="A48" s="17" t="s">
        <v>41</v>
      </c>
      <c r="B48" s="19">
        <f>E28</f>
        <v>118794.963</v>
      </c>
    </row>
    <row r="49" spans="1:2" x14ac:dyDescent="0.25">
      <c r="A49" s="13" t="s">
        <v>37</v>
      </c>
      <c r="B49" s="20">
        <f>B45+B47-B48</f>
        <v>176469.84200000006</v>
      </c>
    </row>
  </sheetData>
  <mergeCells count="30">
    <mergeCell ref="A35:E35"/>
    <mergeCell ref="A36:E36"/>
    <mergeCell ref="A37:E37"/>
    <mergeCell ref="B38:D38"/>
    <mergeCell ref="A40:E40"/>
    <mergeCell ref="B41:D41"/>
    <mergeCell ref="A21:E21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7" zoomScaleSheetLayoutView="100" workbookViewId="0">
      <selection activeCell="C24" sqref="C24"/>
    </sheetView>
  </sheetViews>
  <sheetFormatPr defaultRowHeight="15.75" x14ac:dyDescent="0.25"/>
  <cols>
    <col min="1" max="1" width="10.5703125" style="65" customWidth="1"/>
    <col min="2" max="2" width="69.5703125" style="65" customWidth="1"/>
    <col min="3" max="3" width="15.28515625" style="65" customWidth="1"/>
    <col min="4" max="4" width="11.85546875" style="65" customWidth="1"/>
    <col min="5" max="5" width="14.7109375" style="65" customWidth="1"/>
    <col min="6" max="6" width="12.42578125" style="65" customWidth="1"/>
    <col min="7" max="7" width="12" style="65" customWidth="1"/>
    <col min="8" max="8" width="13.5703125" style="65" customWidth="1"/>
    <col min="9" max="16384" width="9.140625" style="65"/>
  </cols>
  <sheetData>
    <row r="1" spans="1:5" x14ac:dyDescent="0.25">
      <c r="A1" s="63" t="s">
        <v>75</v>
      </c>
      <c r="B1" s="63"/>
      <c r="C1" s="63"/>
      <c r="D1" s="64"/>
    </row>
    <row r="2" spans="1:5" x14ac:dyDescent="0.25">
      <c r="A2" s="66" t="s">
        <v>76</v>
      </c>
      <c r="B2" s="66"/>
      <c r="C2" s="66"/>
      <c r="D2" s="67"/>
    </row>
    <row r="3" spans="1:5" x14ac:dyDescent="0.25">
      <c r="A3" s="66" t="s">
        <v>77</v>
      </c>
      <c r="B3" s="66"/>
      <c r="C3" s="66"/>
      <c r="D3" s="67"/>
    </row>
    <row r="4" spans="1:5" x14ac:dyDescent="0.25">
      <c r="A4" s="63" t="s">
        <v>102</v>
      </c>
      <c r="B4" s="63"/>
      <c r="C4" s="63"/>
      <c r="D4" s="64"/>
    </row>
    <row r="5" spans="1:5" x14ac:dyDescent="0.25">
      <c r="A5" s="68"/>
      <c r="B5" s="68"/>
      <c r="C5" s="68"/>
      <c r="D5" s="1"/>
    </row>
    <row r="6" spans="1:5" x14ac:dyDescent="0.25">
      <c r="A6" s="67"/>
      <c r="B6" s="69" t="s">
        <v>78</v>
      </c>
      <c r="C6" s="70">
        <f>'1кв'!B45</f>
        <v>56517.29</v>
      </c>
      <c r="D6" s="71"/>
    </row>
    <row r="7" spans="1:5" x14ac:dyDescent="0.25">
      <c r="A7" s="72" t="s">
        <v>79</v>
      </c>
      <c r="B7" s="69" t="s">
        <v>104</v>
      </c>
      <c r="C7" s="70"/>
      <c r="D7" s="71"/>
    </row>
    <row r="8" spans="1:5" x14ac:dyDescent="0.25">
      <c r="B8" s="73" t="s">
        <v>80</v>
      </c>
      <c r="C8" s="74">
        <f>'1кв'!B47+'2кв'!B49+'3кв'!B50+'4кв'!B47</f>
        <v>599501.9</v>
      </c>
      <c r="D8" s="75"/>
    </row>
    <row r="9" spans="1:5" x14ac:dyDescent="0.25">
      <c r="B9" s="73" t="s">
        <v>103</v>
      </c>
      <c r="C9" s="74">
        <f>'1кв'!B48+'2кв'!B50</f>
        <v>600</v>
      </c>
      <c r="D9" s="75"/>
    </row>
    <row r="10" spans="1:5" x14ac:dyDescent="0.25">
      <c r="A10" s="76"/>
      <c r="B10" s="73" t="s">
        <v>81</v>
      </c>
      <c r="C10" s="77">
        <f>SUM(C8:C9)</f>
        <v>600101.9</v>
      </c>
      <c r="D10" s="71"/>
    </row>
    <row r="11" spans="1:5" x14ac:dyDescent="0.25">
      <c r="A11" s="1"/>
      <c r="B11" s="78"/>
      <c r="C11" s="78"/>
      <c r="D11" s="79"/>
    </row>
    <row r="12" spans="1:5" x14ac:dyDescent="0.25">
      <c r="A12" s="80" t="s">
        <v>82</v>
      </c>
      <c r="B12" s="21" t="s">
        <v>44</v>
      </c>
      <c r="C12" s="81">
        <f>'1кв'!E23+'2кв'!E23+'3кв'!E23+'4кв'!E23</f>
        <v>347375.826</v>
      </c>
      <c r="D12" s="79"/>
    </row>
    <row r="13" spans="1:5" x14ac:dyDescent="0.25">
      <c r="A13" s="80"/>
      <c r="B13" s="82" t="s">
        <v>43</v>
      </c>
      <c r="C13" s="81">
        <f>'1кв'!E24+'2кв'!E24+'3кв'!E24+'4кв'!E24</f>
        <v>97919.471999999994</v>
      </c>
      <c r="D13" s="79"/>
    </row>
    <row r="14" spans="1:5" x14ac:dyDescent="0.25">
      <c r="A14" s="1"/>
      <c r="B14" s="82" t="s">
        <v>30</v>
      </c>
      <c r="C14" s="81">
        <f>'1кв'!E25+'2кв'!E25+'3кв'!E25+'4кв'!E25</f>
        <v>9581.18</v>
      </c>
      <c r="D14" s="79"/>
      <c r="E14" s="83"/>
    </row>
    <row r="15" spans="1:5" x14ac:dyDescent="0.25">
      <c r="A15" s="80"/>
      <c r="B15" s="84" t="s">
        <v>105</v>
      </c>
      <c r="C15" s="81">
        <f>'2кв'!E28+'3кв'!E27+'3кв'!E28+'3кв'!E29+'4кв'!E26</f>
        <v>5985.4999999999991</v>
      </c>
      <c r="D15" s="79"/>
    </row>
    <row r="16" spans="1:5" x14ac:dyDescent="0.25">
      <c r="A16" s="80"/>
      <c r="B16" s="85" t="s">
        <v>83</v>
      </c>
      <c r="C16" s="81">
        <f>SUM(C17:C22)</f>
        <v>19287.370000000003</v>
      </c>
      <c r="D16" s="79"/>
    </row>
    <row r="17" spans="1:5" x14ac:dyDescent="0.25">
      <c r="A17" s="80"/>
      <c r="B17" s="85" t="s">
        <v>84</v>
      </c>
      <c r="C17" s="81">
        <v>0</v>
      </c>
      <c r="D17" s="79"/>
    </row>
    <row r="18" spans="1:5" ht="31.5" x14ac:dyDescent="0.25">
      <c r="A18" s="80"/>
      <c r="B18" s="85" t="s">
        <v>85</v>
      </c>
      <c r="C18" s="81">
        <f>'1кв'!E26</f>
        <v>218</v>
      </c>
      <c r="D18" s="79"/>
    </row>
    <row r="19" spans="1:5" x14ac:dyDescent="0.25">
      <c r="A19" s="80"/>
      <c r="B19" s="85" t="s">
        <v>106</v>
      </c>
      <c r="C19" s="81">
        <f>'2кв'!E26</f>
        <v>6700</v>
      </c>
      <c r="D19" s="79"/>
    </row>
    <row r="20" spans="1:5" x14ac:dyDescent="0.25">
      <c r="A20" s="80"/>
      <c r="B20" s="85" t="s">
        <v>107</v>
      </c>
      <c r="C20" s="81">
        <f>'2кв'!E27</f>
        <v>9749.3700000000008</v>
      </c>
      <c r="D20" s="79"/>
    </row>
    <row r="21" spans="1:5" x14ac:dyDescent="0.25">
      <c r="A21" s="80"/>
      <c r="B21" s="85" t="s">
        <v>108</v>
      </c>
      <c r="C21" s="81">
        <f>'3кв'!E26</f>
        <v>2620</v>
      </c>
      <c r="D21" s="79"/>
    </row>
    <row r="22" spans="1:5" x14ac:dyDescent="0.25">
      <c r="A22" s="80"/>
      <c r="B22" s="85"/>
      <c r="C22" s="74"/>
      <c r="D22" s="79"/>
    </row>
    <row r="23" spans="1:5" x14ac:dyDescent="0.25">
      <c r="A23" s="1"/>
      <c r="B23" s="86" t="s">
        <v>86</v>
      </c>
      <c r="C23" s="77">
        <f>SUM(C12:C16)</f>
        <v>480149.348</v>
      </c>
      <c r="D23" s="79"/>
      <c r="E23" s="83"/>
    </row>
    <row r="24" spans="1:5" x14ac:dyDescent="0.25">
      <c r="A24" s="1"/>
      <c r="B24" s="86" t="s">
        <v>87</v>
      </c>
      <c r="C24" s="77">
        <f>C6+C10-C23</f>
        <v>176469.84200000006</v>
      </c>
      <c r="D24" s="79"/>
    </row>
    <row r="25" spans="1:5" x14ac:dyDescent="0.25">
      <c r="A25" s="1"/>
      <c r="B25" s="72"/>
      <c r="C25" s="72"/>
      <c r="D25" s="79"/>
    </row>
    <row r="26" spans="1:5" x14ac:dyDescent="0.25">
      <c r="A26" s="1"/>
      <c r="B26" s="87" t="s">
        <v>88</v>
      </c>
      <c r="C26" s="87"/>
      <c r="D26" s="79"/>
    </row>
    <row r="27" spans="1:5" x14ac:dyDescent="0.25">
      <c r="A27" s="1"/>
      <c r="B27" s="87" t="s">
        <v>89</v>
      </c>
      <c r="C27" s="88">
        <v>151578.93</v>
      </c>
      <c r="D27" s="79"/>
    </row>
    <row r="28" spans="1:5" x14ac:dyDescent="0.25">
      <c r="A28" s="1"/>
      <c r="B28" s="89" t="s">
        <v>90</v>
      </c>
      <c r="C28" s="90">
        <v>167215.03</v>
      </c>
      <c r="D28" s="79"/>
    </row>
    <row r="29" spans="1:5" x14ac:dyDescent="0.25">
      <c r="A29" s="1"/>
      <c r="B29" s="87" t="s">
        <v>91</v>
      </c>
      <c r="C29" s="91">
        <f>C28-C27</f>
        <v>15636.100000000006</v>
      </c>
      <c r="D29" s="79"/>
    </row>
    <row r="30" spans="1:5" x14ac:dyDescent="0.25">
      <c r="A30" s="1"/>
      <c r="B30" s="72"/>
      <c r="C30" s="72"/>
      <c r="D30" s="79"/>
    </row>
    <row r="31" spans="1:5" x14ac:dyDescent="0.25">
      <c r="A31" s="1"/>
      <c r="B31" s="72"/>
      <c r="C31" s="72"/>
      <c r="D31" s="79"/>
    </row>
    <row r="32" spans="1:5" x14ac:dyDescent="0.25">
      <c r="A32" s="1"/>
      <c r="B32" s="72"/>
      <c r="C32" s="72"/>
      <c r="D32" s="79"/>
    </row>
    <row r="33" spans="1:4" x14ac:dyDescent="0.25">
      <c r="A33" s="1"/>
      <c r="B33" s="72"/>
      <c r="C33" s="72"/>
      <c r="D33" s="79"/>
    </row>
    <row r="34" spans="1:4" x14ac:dyDescent="0.25">
      <c r="A34" s="1" t="s">
        <v>92</v>
      </c>
      <c r="B34" s="72" t="s">
        <v>93</v>
      </c>
      <c r="C34" s="72"/>
      <c r="D34" s="79"/>
    </row>
    <row r="35" spans="1:4" x14ac:dyDescent="0.25">
      <c r="A35" s="1"/>
      <c r="B35" s="72" t="s">
        <v>94</v>
      </c>
      <c r="C35" s="72"/>
      <c r="D35" s="79"/>
    </row>
    <row r="36" spans="1:4" x14ac:dyDescent="0.25">
      <c r="A36" s="1"/>
      <c r="B36" s="72" t="s">
        <v>95</v>
      </c>
      <c r="C36" s="72"/>
      <c r="D36" s="79"/>
    </row>
    <row r="37" spans="1:4" x14ac:dyDescent="0.25">
      <c r="A37" s="1"/>
      <c r="B37" s="72"/>
      <c r="C37" s="72"/>
      <c r="D37" s="79"/>
    </row>
    <row r="38" spans="1:4" x14ac:dyDescent="0.25">
      <c r="A38" s="1"/>
      <c r="B38" s="72"/>
      <c r="C38" s="72"/>
      <c r="D38" s="79"/>
    </row>
    <row r="39" spans="1:4" x14ac:dyDescent="0.25">
      <c r="A39" s="1"/>
      <c r="B39" s="72" t="s">
        <v>96</v>
      </c>
      <c r="C39" s="72"/>
      <c r="D39" s="79"/>
    </row>
    <row r="40" spans="1:4" x14ac:dyDescent="0.25">
      <c r="A40" s="1"/>
      <c r="B40" s="72"/>
      <c r="C40" s="72"/>
      <c r="D40" s="79"/>
    </row>
    <row r="41" spans="1:4" x14ac:dyDescent="0.25">
      <c r="A41" s="1"/>
      <c r="B41" s="72"/>
      <c r="C41" s="72"/>
      <c r="D41" s="79"/>
    </row>
    <row r="42" spans="1:4" x14ac:dyDescent="0.25">
      <c r="A42" s="1"/>
      <c r="B42" s="72"/>
      <c r="C42" s="72"/>
      <c r="D42" s="79"/>
    </row>
    <row r="43" spans="1:4" x14ac:dyDescent="0.25">
      <c r="A43" s="1"/>
      <c r="B43" s="72"/>
      <c r="C43" s="72"/>
      <c r="D43" s="7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'1кв'!_ednref2</vt:lpstr>
      <vt:lpstr>'2кв'!_ednref2</vt:lpstr>
      <vt:lpstr>'3кв'!_ednref2</vt:lpstr>
      <vt:lpstr>'4кв'!_ednref2</vt:lpstr>
      <vt:lpstr>'1кв'!_ednref3</vt:lpstr>
      <vt:lpstr>'2кв'!_ednref3</vt:lpstr>
      <vt:lpstr>'3кв'!_ednref3</vt:lpstr>
      <vt:lpstr>'4кв'!_ednref3</vt:lpstr>
      <vt:lpstr>'1кв'!_ednref4</vt:lpstr>
      <vt:lpstr>'2кв'!_ednref4</vt:lpstr>
      <vt:lpstr>'3кв'!_ednref4</vt:lpstr>
      <vt:lpstr>'4кв'!_ednref4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2025-02-27T14:31:24Z</dcterms:modified>
</cp:coreProperties>
</file>